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AcestRegistruDeLucru" defaultThemeVersion="124226"/>
  <mc:AlternateContent xmlns:mc="http://schemas.openxmlformats.org/markup-compatibility/2006">
    <mc:Choice Requires="x15">
      <x15ac:absPath xmlns:x15ac="http://schemas.microsoft.com/office/spreadsheetml/2010/11/ac" url="Z:\P 4 mobilitate urbana\ghid final pentru avizare\Municipii\Anexe\"/>
    </mc:Choice>
  </mc:AlternateContent>
  <xr:revisionPtr revIDLastSave="0" documentId="13_ncr:1_{080BF2FA-1538-4466-B90E-1BD59FD766E5}" xr6:coauthVersionLast="47" xr6:coauthVersionMax="47" xr10:uidLastSave="{00000000-0000-0000-0000-000000000000}"/>
  <bookViews>
    <workbookView xWindow="-120" yWindow="-120" windowWidth="29040" windowHeight="15720" tabRatio="913" activeTab="5"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8" i="15" l="1"/>
  <c r="D54" i="15"/>
  <c r="B14" i="35"/>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C28" i="10"/>
  <c r="B28" i="15"/>
  <c r="B28" i="10"/>
  <c r="C27" i="10"/>
  <c r="B27" i="15"/>
  <c r="B27" i="10"/>
  <c r="A29" i="15"/>
  <c r="A29" i="10"/>
  <c r="B29" i="15"/>
  <c r="B29" i="10"/>
  <c r="C29" i="10"/>
  <c r="D29" i="10"/>
  <c r="C26" i="10"/>
  <c r="B26" i="15"/>
  <c r="B26" i="10"/>
  <c r="C20" i="10"/>
  <c r="B20" i="15"/>
  <c r="B20" i="10"/>
  <c r="C18" i="10"/>
  <c r="B17" i="15"/>
  <c r="B18" i="10"/>
  <c r="B16"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<sst xmlns="http://schemas.openxmlformats.org/spreadsheetml/2006/main" count="693" uniqueCount="578">
  <si>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</si>
  <si>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</si>
  <si>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</si>
  <si>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</si>
  <si>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</si>
  <si>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</si>
  <si>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</si>
  <si>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</si>
  <si>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</si>
  <si>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</si>
  <si>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</si>
  <si>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</si>
  <si>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</si>
  <si>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</si>
  <si>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</si>
  <si>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</si>
  <si>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</si>
  <si>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</si>
  <si>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</si>
  <si>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</si>
  <si>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</si>
  <si>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</si>
  <si>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</si>
  <si>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</si>
  <si>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</si>
  <si>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</si>
  <si>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</si>
  <si>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</si>
  <si>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</si>
  <si>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</si>
  <si>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</si>
  <si>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</si>
  <si>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</si>
  <si>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</si>
  <si>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</si>
  <si>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</si>
  <si>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</si>
  <si>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</si>
  <si>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</si>
  <si>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</si>
  <si>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</si>
  <si>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</si>
  <si>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</si>
  <si>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</si>
  <si>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</si>
  <si>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</si>
  <si>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</si>
  <si>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</si>
  <si>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</si>
  <si>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</si>
  <si>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</si>
  <si>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</si>
  <si>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</si>
  <si>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</si>
  <si>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</si>
  <si>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</si>
  <si>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</si>
  <si>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</si>
  <si>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</si>
  <si>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</si>
  <si>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</si>
  <si>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</si>
  <si>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</si>
  <si>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</si>
  <si>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</si>
  <si>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</si>
  <si>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</si>
  <si>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</si>
  <si>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</si>
  <si>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</si>
  <si>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</si>
  <si>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</si>
  <si>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</si>
  <si>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</si>
  <si>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</si>
  <si>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</si>
  <si>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</si>
  <si>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</si>
  <si>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</si>
  <si>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</si>
  <si>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</si>
  <si>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</si>
  <si>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</si>
  <si>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</si>
  <si>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</si>
  <si>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</si>
  <si>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</si>
  <si>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</si>
  <si>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</si>
  <si>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</si>
  <si>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</si>
  <si>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</si>
  <si>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</si>
  <si>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</si>
  <si>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</si>
  <si>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</si>
  <si>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</si>
  <si>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</si>
  <si>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</si>
  <si>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</si>
  <si>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</si>
  <si>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</si>
  <si>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</si>
  <si>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</si>
  <si>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</si>
  <si>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</si>
  <si>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</si>
  <si>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</si>
  <si>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</si>
  <si>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</si>
  <si>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</si>
  <si>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</si>
  <si>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</si>
  <si>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</si>
  <si>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</si>
  <si>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</si>
  <si>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</si>
  <si>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</si>
  <si>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</si>
  <si>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</si>
  <si>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</si>
  <si>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</si>
  <si>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</si>
  <si>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</si>
  <si>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</si>
  <si>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</si>
  <si>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</si>
  <si>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</si>
  <si>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</si>
  <si>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</si>
  <si>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</si>
  <si>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</si>
  <si>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</si>
  <si>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</si>
  <si>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</si>
  <si>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</si>
  <si>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</si>
  <si>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</si>
  <si>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</si>
  <si>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</si>
  <si>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</si>
  <si>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</si>
  <si>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</si>
  <si>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</si>
  <si>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</si>
  <si>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</si>
  <si>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</si>
  <si>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</si>
  <si>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</si>
  <si>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</si>
  <si>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</si>
  <si>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</si>
  <si>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</si>
  <si>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</si>
  <si>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</si>
  <si>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</si>
  <si>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</si>
  <si>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</si>
  <si>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</si>
  <si>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</si>
  <si>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</si>
  <si>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</si>
  <si>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</si>
  <si>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</si>
  <si>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</si>
  <si>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</si>
  <si>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</si>
  <si>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</si>
  <si>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</si>
  <si>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</si>
  <si>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</si>
  <si>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</si>
  <si>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</si>
  <si>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</si>
  <si>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</si>
  <si>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</si>
  <si>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</si>
  <si>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</si>
  <si>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</si>
  <si>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</si>
  <si>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</si>
  <si>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</si>
  <si>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</si>
  <si>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</si>
  <si>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</si>
  <si>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</si>
  <si>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</si>
  <si>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</si>
  <si>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</si>
  <si>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</si>
  <si>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</si>
  <si>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</si>
  <si>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</si>
  <si>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</si>
  <si>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</si>
  <si>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</si>
  <si>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</si>
  <si>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</si>
  <si>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</si>
  <si>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</si>
  <si>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</si>
  <si>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</si>
  <si>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</si>
  <si>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</si>
  <si>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</si>
  <si>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</si>
  <si>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</si>
  <si>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</si>
  <si>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</si>
  <si>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</si>
  <si>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</si>
  <si>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</si>
  <si>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</si>
  <si>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</si>
  <si>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</si>
  <si>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</si>
  <si>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</si>
  <si>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</si>
  <si>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</si>
  <si>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</si>
  <si>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</si>
  <si>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</si>
  <si>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</si>
  <si>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</si>
  <si>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</si>
  <si>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</si>
  <si>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</si>
  <si>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</si>
  <si>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</si>
  <si>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</si>
  <si>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</si>
  <si>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</si>
  <si>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</si>
  <si>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</si>
  <si>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</si>
  <si>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</si>
  <si>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</si>
  <si>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</si>
  <si>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</si>
  <si>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</si>
  <si>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</si>
  <si>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</si>
  <si>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</si>
  <si>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</si>
  <si>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</si>
  <si>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</si>
  <si>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</si>
  <si>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</si>
  <si>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</si>
  <si>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</si>
  <si>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</si>
  <si>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</si>
  <si>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</si>
  <si>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</si>
  <si>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</si>
  <si>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</si>
  <si>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</si>
  <si>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</si>
  <si>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</si>
  <si>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</si>
  <si>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</si>
  <si>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</si>
  <si>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</si>
  <si>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</si>
  <si>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</si>
  <si>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</si>
  <si>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</si>
  <si>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</si>
  <si>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</si>
  <si>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</si>
  <si>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</si>
  <si>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</si>
  <si>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</si>
  <si>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</si>
  <si>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</si>
  <si>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</si>
  <si>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</si>
  <si>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</si>
  <si>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</si>
  <si>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</si>
  <si>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</si>
  <si>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</si>
  <si>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</si>
  <si>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</si>
  <si>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</si>
  <si>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</si>
  <si>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</si>
  <si>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</si>
  <si>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</si>
  <si>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</si>
  <si>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</si>
  <si>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</si>
  <si>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</si>
  <si>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</si>
  <si>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</si>
  <si>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</si>
  <si>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</si>
  <si>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</si>
  <si>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</si>
  <si>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</si>
  <si>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</si>
  <si>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</si>
  <si>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</si>
  <si>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</si>
  <si>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</si>
  <si>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</si>
  <si>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</si>
  <si>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</si>
  <si>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</si>
  <si>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</si>
  <si>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</si>
  <si>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</si>
  <si>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</si>
  <si>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</si>
  <si>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</si>
  <si>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</si>
  <si>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</si>
  <si>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</si>
  <si>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</si>
  <si>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</si>
  <si>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</si>
  <si>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</si>
  <si>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</si>
  <si>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</si>
  <si>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</si>
  <si>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</si>
  <si>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</si>
  <si>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</si>
  <si>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</si>
  <si>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</si>
  <si>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</si>
  <si>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</si>
  <si>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</si>
  <si>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</si>
  <si>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</si>
  <si>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</si>
  <si>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</si>
  <si>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</si>
  <si>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</si>
  <si>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</si>
  <si>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</si>
  <si>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</si>
  <si>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</si>
  <si>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</si>
  <si>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</si>
  <si>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</si>
  <si>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</si>
  <si>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</si>
  <si>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</si>
  <si>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</si>
  <si>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</si>
  <si>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</si>
  <si>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</si>
  <si>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</si>
  <si>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</si>
  <si>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</si>
  <si>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</si>
  <si>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</si>
  <si>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</si>
  <si>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</si>
  <si>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</si>
  <si>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</si>
  <si>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</si>
  <si>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</si>
  <si>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</si>
  <si>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</si>
  <si>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</si>
  <si>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</si>
  <si>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</si>
  <si>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</si>
  <si>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</si>
  <si>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</si>
  <si>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</si>
  <si>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</si>
  <si>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</si>
  <si>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</si>
  <si>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</si>
  <si>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</si>
  <si>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</si>
  <si>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</si>
  <si>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</si>
  <si>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</si>
  <si>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</si>
  <si>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</si>
  <si>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</si>
  <si>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</si>
  <si>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</si>
  <si>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</si>
  <si>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</si>
  <si>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</si>
  <si>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</si>
  <si>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</si>
  <si>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</si>
  <si>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</si>
  <si>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</si>
  <si>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</si>
  <si>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</si>
  <si>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</si>
  <si>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</si>
  <si>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</si>
  <si>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</si>
  <si>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</si>
  <si>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</si>
  <si>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</si>
  <si>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</si>
  <si>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</si>
  <si>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</si>
  <si>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</si>
  <si>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</si>
  <si>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</si>
  <si>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</si>
  <si>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</si>
  <si>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</si>
  <si>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</si>
  <si>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</si>
  <si>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</si>
  <si>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</si>
  <si>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</si>
  <si>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</si>
  <si>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</si>
  <si>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</si>
  <si>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</si>
  <si>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</si>
  <si>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</si>
  <si>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</si>
  <si>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</si>
  <si>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</si>
  <si>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</si>
  <si>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</si>
  <si>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</si>
  <si>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</si>
  <si>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</si>
  <si>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</si>
  <si>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</si>
  <si>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</si>
  <si>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</si>
  <si>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</si>
  <si>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</si>
  <si>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</si>
  <si>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</si>
  <si>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</si>
  <si>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</si>
  <si>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</si>
  <si>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</si>
  <si>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</si>
  <si>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</si>
  <si>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</si>
  <si>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</si>
  <si>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</si>
  <si>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</si>
  <si>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</si>
  <si>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</si>
  <si>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</si>
  <si>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</si>
  <si>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</si>
  <si>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</si>
  <si>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</si>
  <si>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</si>
  <si>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</si>
  <si>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</si>
  <si>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</si>
  <si>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</si>
  <si>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</si>
  <si>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</si>
  <si>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</si>
  <si>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</si>
  <si>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</si>
  <si>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</si>
  <si>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</si>
  <si>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</si>
  <si>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</si>
  <si>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</si>
  <si>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</si>
  <si>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</si>
  <si>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</si>
  <si>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</si>
  <si>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</si>
  <si>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</si>
  <si>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</si>
  <si>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</si>
  <si>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</si>
  <si>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</si>
  <si>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</si>
  <si>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</si>
  <si>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</si>
  <si>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</si>
  <si>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</si>
  <si>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</si>
  <si>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</si>
  <si>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</si>
  <si>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</si>
  <si>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</si>
  <si>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</si>
  <si>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</si>
  <si>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</si>
  <si>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</si>
  <si>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</si>
  <si>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</si>
  <si>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</si>
  <si>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</si>
  <si>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</si>
  <si>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</si>
  <si>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</si>
  <si>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</si>
  <si>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</si>
  <si>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</si>
  <si>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</si>
  <si>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</si>
  <si>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</si>
  <si>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</si>
  <si>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</si>
  <si>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</si>
  <si>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</si>
  <si>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</si>
  <si>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</si>
  <si>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</si>
  <si>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</si>
  <si>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</si>
  <si>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</si>
  <si>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</si>
  <si>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</si>
  <si>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</si>
  <si>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</si>
  <si>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</si>
  <si>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</si>
  <si>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</si>
  <si>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</si>
  <si>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</si>
  <si>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</si>
  <si>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</si>
  <si>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</si>
  <si>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</si>
  <si>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</si>
  <si>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</si>
  <si>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</si>
  <si>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</si>
  <si>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</si>
  <si>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</si>
  <si>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</si>
  <si>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</si>
  <si>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</si>
  <si>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</si>
  <si>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</si>
  <si>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</si>
  <si>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</si>
  <si>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</si>
  <si>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</si>
  <si>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</si>
  <si>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</si>
  <si>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</si>
  <si>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</si>
  <si>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</si>
  <si>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</si>
  <si>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</si>
  <si>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</si>
  <si>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</si>
  <si>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</si>
  <si>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</si>
  <si>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</si>
  <si>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</si>
  <si>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</si>
  <si>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</si>
  <si>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</si>
  <si>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</si>
  <si>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</si>
  <si>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</si>
  <si>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</si>
  <si>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</si>
  <si>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</si>
  <si>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</si>
  <si>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</si>
  <si>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</si>
  <si>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</si>
  <si>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</si>
  <si>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APELUL DE PROIECTE:  PR SV/Municipii/4/2.8/2023</t>
  </si>
  <si>
    <t>In cazul parteneriatelor, solicitantul este parteneriatul dintre UAT Municipiul   + …, prin lider-ul de parteneriat</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</si>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</sst>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7"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4">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61" fillId="0" borderId="0" xfId="0" applyFont="1" applyAlignment="1">
      <alignment wrapText="1"/>
    </xf>
    <xf numFmtId="0" fontId="83" fillId="17" borderId="7" xfId="0" applyFont="1" applyFill="1" applyBorder="1"/>
    <xf numFmtId="4" fontId="84" fillId="17" borderId="7" xfId="0" applyNumberFormat="1" applyFont="1" applyFill="1" applyBorder="1"/>
    <xf numFmtId="4" fontId="84" fillId="8" borderId="3" xfId="1" applyNumberFormat="1" applyFont="1" applyFill="1" applyBorder="1" applyAlignment="1">
      <alignment horizontal="right" vertical="top"/>
    </xf>
    <xf numFmtId="0" fontId="85" fillId="0" borderId="3" xfId="1" applyFont="1" applyBorder="1" applyAlignment="1">
      <alignment horizontal="left" vertical="center" wrapText="1"/>
    </xf>
    <xf numFmtId="0" fontId="86" fillId="0" borderId="3" xfId="0" applyFont="1" applyBorder="1" applyAlignment="1">
      <alignment vertical="top"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J47" sqref="J47"/>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3" t="s">
        <v>185</v>
      </c>
      <c r="B1" s="453"/>
      <c r="C1" s="453"/>
      <c r="D1" s="453"/>
      <c r="E1" s="453"/>
      <c r="F1" s="453"/>
    </row>
    <row r="2" spans="1:8" ht="12.75" thickBot="1" x14ac:dyDescent="0.25"/>
    <row r="3" spans="1:8" x14ac:dyDescent="0.2">
      <c r="A3" s="150" t="s">
        <v>362</v>
      </c>
    </row>
    <row r="4" spans="1:8" ht="28.9" customHeight="1" x14ac:dyDescent="0.2">
      <c r="A4" s="454" t="s">
        <v>574</v>
      </c>
      <c r="B4" s="454"/>
      <c r="C4" s="454"/>
      <c r="D4" s="151"/>
      <c r="E4" s="152"/>
      <c r="F4" s="152"/>
    </row>
    <row r="5" spans="1:8" ht="38.25" customHeight="1" x14ac:dyDescent="0.2">
      <c r="A5" s="455" t="s">
        <v>543</v>
      </c>
      <c r="B5" s="455"/>
      <c r="C5" s="455"/>
      <c r="D5" s="455"/>
      <c r="E5" s="455"/>
      <c r="F5" s="455"/>
      <c r="G5" s="455"/>
    </row>
    <row r="6" spans="1:8" ht="18" customHeight="1" x14ac:dyDescent="0.2">
      <c r="A6" s="455" t="s">
        <v>544</v>
      </c>
      <c r="B6" s="455"/>
      <c r="C6" s="455"/>
      <c r="D6" s="455"/>
      <c r="E6" s="455"/>
      <c r="F6" s="455"/>
      <c r="G6" s="455"/>
    </row>
    <row r="7" spans="1:8" ht="15" customHeight="1" x14ac:dyDescent="0.2">
      <c r="A7" s="455" t="s">
        <v>559</v>
      </c>
      <c r="B7" s="455"/>
      <c r="C7" s="455"/>
      <c r="D7" s="455"/>
      <c r="E7" s="455"/>
      <c r="F7" s="455"/>
      <c r="G7" s="455"/>
    </row>
    <row r="8" spans="1:8" ht="19.149999999999999" customHeight="1" x14ac:dyDescent="0.2">
      <c r="A8" s="153"/>
      <c r="B8" s="153"/>
      <c r="C8" s="153"/>
      <c r="D8" s="154"/>
      <c r="E8" s="154"/>
      <c r="F8" s="154"/>
      <c r="G8" s="155"/>
      <c r="H8" s="155"/>
    </row>
    <row r="9" spans="1:8" ht="24.6" customHeight="1" x14ac:dyDescent="0.2">
      <c r="A9" s="268" t="s">
        <v>182</v>
      </c>
      <c r="B9" s="456" t="s">
        <v>575</v>
      </c>
      <c r="C9" s="456"/>
      <c r="D9" s="456"/>
      <c r="E9" s="456"/>
      <c r="F9" s="456"/>
      <c r="G9" s="456"/>
      <c r="H9" s="151"/>
    </row>
    <row r="10" spans="1:8" x14ac:dyDescent="0.2">
      <c r="A10" s="226"/>
      <c r="B10" s="157"/>
      <c r="C10" s="156"/>
      <c r="D10" s="156"/>
      <c r="E10" s="156"/>
      <c r="F10" s="156"/>
      <c r="G10" s="156"/>
      <c r="H10" s="156"/>
    </row>
    <row r="11" spans="1:8" ht="39" customHeight="1" x14ac:dyDescent="0.2">
      <c r="A11" s="268" t="s">
        <v>183</v>
      </c>
      <c r="B11" s="456"/>
      <c r="C11" s="456"/>
      <c r="D11" s="456"/>
      <c r="E11" s="456"/>
      <c r="F11" s="456"/>
      <c r="G11" s="456"/>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7" t="s">
        <v>409</v>
      </c>
      <c r="D17" s="457"/>
      <c r="E17" s="457"/>
      <c r="F17" s="457"/>
      <c r="G17" s="457"/>
      <c r="H17" s="155"/>
    </row>
    <row r="18" spans="1:12" ht="44.45" customHeight="1" x14ac:dyDescent="0.2">
      <c r="A18" s="265" t="s">
        <v>165</v>
      </c>
      <c r="B18" s="266"/>
      <c r="C18" s="457" t="s">
        <v>407</v>
      </c>
      <c r="D18" s="457"/>
      <c r="E18" s="457"/>
      <c r="F18" s="457"/>
      <c r="G18" s="457"/>
      <c r="H18" s="267"/>
      <c r="I18" s="267"/>
      <c r="J18" s="267"/>
      <c r="K18" s="267"/>
      <c r="L18" s="267"/>
    </row>
    <row r="19" spans="1:12" ht="55.15" customHeight="1" x14ac:dyDescent="0.2">
      <c r="A19" s="265" t="s">
        <v>166</v>
      </c>
      <c r="B19" s="270"/>
      <c r="C19" s="457" t="s">
        <v>410</v>
      </c>
      <c r="D19" s="457"/>
      <c r="E19" s="457"/>
      <c r="F19" s="457"/>
      <c r="G19" s="457"/>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2" t="s">
        <v>357</v>
      </c>
      <c r="C29" s="452"/>
      <c r="D29" s="452"/>
      <c r="E29" s="452"/>
      <c r="F29" s="452"/>
      <c r="G29" s="452"/>
      <c r="H29" s="452"/>
      <c r="I29" s="452"/>
    </row>
    <row r="30" spans="1:12" s="188" customFormat="1" ht="15" customHeight="1" x14ac:dyDescent="0.2">
      <c r="A30" s="189" t="s">
        <v>350</v>
      </c>
      <c r="B30" s="452" t="s">
        <v>398</v>
      </c>
      <c r="C30" s="452"/>
      <c r="D30" s="452"/>
      <c r="E30" s="452"/>
      <c r="F30" s="452"/>
      <c r="G30" s="452"/>
      <c r="H30" s="452"/>
      <c r="I30" s="452"/>
    </row>
    <row r="31" spans="1:12" s="188" customFormat="1" ht="58.9" customHeight="1" x14ac:dyDescent="0.2">
      <c r="A31" s="189" t="s">
        <v>351</v>
      </c>
      <c r="B31" s="452" t="s">
        <v>406</v>
      </c>
      <c r="C31" s="452"/>
      <c r="D31" s="452"/>
      <c r="E31" s="452"/>
      <c r="F31" s="452"/>
      <c r="G31" s="452"/>
      <c r="H31" s="452"/>
      <c r="I31" s="452"/>
    </row>
    <row r="32" spans="1:12" ht="32.450000000000003" hidden="1" customHeight="1" x14ac:dyDescent="0.2">
      <c r="A32" s="189" t="s">
        <v>352</v>
      </c>
      <c r="B32" s="452" t="s">
        <v>381</v>
      </c>
      <c r="C32" s="452"/>
      <c r="D32" s="452"/>
      <c r="E32" s="452"/>
      <c r="F32" s="452"/>
      <c r="G32" s="452"/>
      <c r="H32" s="452"/>
      <c r="I32" s="452"/>
    </row>
    <row r="33" spans="1:9" ht="48" customHeight="1" x14ac:dyDescent="0.2">
      <c r="A33" s="190" t="s">
        <v>392</v>
      </c>
      <c r="B33" s="452" t="s">
        <v>354</v>
      </c>
      <c r="C33" s="452"/>
      <c r="D33" s="452"/>
      <c r="E33" s="452"/>
      <c r="F33" s="452"/>
      <c r="G33" s="452"/>
      <c r="H33" s="452"/>
      <c r="I33" s="452"/>
    </row>
    <row r="34" spans="1:9" x14ac:dyDescent="0.2">
      <c r="A34" s="190" t="s">
        <v>393</v>
      </c>
      <c r="B34" s="452" t="s">
        <v>355</v>
      </c>
      <c r="C34" s="452"/>
      <c r="D34" s="452"/>
      <c r="E34" s="452"/>
      <c r="F34" s="452"/>
      <c r="G34" s="452"/>
      <c r="H34" s="452"/>
      <c r="I34" s="452"/>
    </row>
    <row r="35" spans="1:9" ht="32.450000000000003" customHeight="1" x14ac:dyDescent="0.2">
      <c r="A35" s="190" t="s">
        <v>394</v>
      </c>
      <c r="B35" s="452" t="s">
        <v>359</v>
      </c>
      <c r="C35" s="452"/>
      <c r="D35" s="452"/>
      <c r="E35" s="452"/>
      <c r="F35" s="452"/>
      <c r="G35" s="452"/>
      <c r="H35" s="452"/>
      <c r="I35" s="452"/>
    </row>
    <row r="36" spans="1:9" ht="21.6" customHeight="1" x14ac:dyDescent="0.2">
      <c r="A36" s="190" t="s">
        <v>395</v>
      </c>
      <c r="B36" s="452" t="s">
        <v>358</v>
      </c>
      <c r="C36" s="452"/>
      <c r="D36" s="452"/>
      <c r="E36" s="452"/>
      <c r="F36" s="452"/>
      <c r="G36" s="452"/>
      <c r="H36" s="452"/>
      <c r="I36" s="452"/>
    </row>
    <row r="37" spans="1:9" ht="21.6" customHeight="1" x14ac:dyDescent="0.2">
      <c r="A37" s="190" t="s">
        <v>382</v>
      </c>
      <c r="B37" s="452" t="s">
        <v>383</v>
      </c>
      <c r="C37" s="452"/>
      <c r="D37" s="452"/>
      <c r="E37" s="452"/>
      <c r="F37" s="452"/>
      <c r="G37" s="452"/>
      <c r="H37" s="452"/>
      <c r="I37" s="452"/>
    </row>
    <row r="38" spans="1:9" ht="28.9" customHeight="1" x14ac:dyDescent="0.2">
      <c r="A38" s="190" t="s">
        <v>360</v>
      </c>
      <c r="B38" s="452" t="s">
        <v>408</v>
      </c>
      <c r="C38" s="452"/>
      <c r="D38" s="452"/>
      <c r="E38" s="452"/>
      <c r="F38" s="452"/>
      <c r="G38" s="452"/>
      <c r="H38" s="452"/>
      <c r="I38" s="452"/>
    </row>
    <row r="39" spans="1:9" x14ac:dyDescent="0.2">
      <c r="A39" s="190" t="s">
        <v>384</v>
      </c>
      <c r="B39" s="452" t="s">
        <v>353</v>
      </c>
      <c r="C39" s="452"/>
      <c r="D39" s="452"/>
      <c r="E39" s="452"/>
      <c r="F39" s="452"/>
      <c r="G39" s="452"/>
      <c r="H39" s="452"/>
      <c r="I39" s="452"/>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4" sqref="F24"/>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6" t="s">
        <v>385</v>
      </c>
      <c r="B3" s="466"/>
      <c r="C3" s="466"/>
    </row>
    <row r="4" spans="1:5" x14ac:dyDescent="0.2">
      <c r="A4" s="179"/>
    </row>
    <row r="6" spans="1:5" x14ac:dyDescent="0.2">
      <c r="A6" s="467" t="s">
        <v>215</v>
      </c>
      <c r="B6" s="467"/>
      <c r="C6" s="467"/>
    </row>
    <row r="7" spans="1:5" x14ac:dyDescent="0.2">
      <c r="A7" s="149" t="s">
        <v>216</v>
      </c>
    </row>
    <row r="8" spans="1:5" ht="25.15" customHeight="1" x14ac:dyDescent="0.2">
      <c r="A8" s="468" t="s">
        <v>386</v>
      </c>
      <c r="B8" s="468"/>
      <c r="C8" s="468"/>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2" t="s">
        <v>217</v>
      </c>
      <c r="B12" s="463"/>
      <c r="C12" s="464"/>
    </row>
    <row r="13" spans="1:5" s="161" customFormat="1" x14ac:dyDescent="0.2">
      <c r="A13" s="469" t="s">
        <v>218</v>
      </c>
      <c r="B13" s="470"/>
      <c r="C13" s="471"/>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9" t="s">
        <v>228</v>
      </c>
      <c r="B23" s="460"/>
      <c r="C23" s="461"/>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9" t="s">
        <v>251</v>
      </c>
      <c r="B49" s="460"/>
      <c r="C49" s="461"/>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2" t="s">
        <v>345</v>
      </c>
      <c r="B55" s="463"/>
      <c r="C55" s="464"/>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2" t="s">
        <v>271</v>
      </c>
      <c r="B75" s="463"/>
      <c r="C75" s="464"/>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65" t="s">
        <v>280</v>
      </c>
      <c r="B102" s="465"/>
      <c r="C102" s="465"/>
    </row>
    <row r="103" spans="1:5" s="161" customFormat="1" x14ac:dyDescent="0.2">
      <c r="A103" s="225"/>
      <c r="B103" s="171"/>
      <c r="C103" s="171"/>
      <c r="D103" s="239"/>
      <c r="E103" s="239"/>
    </row>
    <row r="104" spans="1:5" x14ac:dyDescent="0.2">
      <c r="A104" s="172"/>
      <c r="B104" s="230">
        <f>B11</f>
        <v>2021</v>
      </c>
      <c r="C104" s="230">
        <f>C11</f>
        <v>2022</v>
      </c>
    </row>
    <row r="105" spans="1:5" x14ac:dyDescent="0.2">
      <c r="A105" s="462" t="s">
        <v>281</v>
      </c>
      <c r="B105" s="463"/>
      <c r="C105" s="463"/>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2" t="s">
        <v>287</v>
      </c>
      <c r="B111" s="463"/>
      <c r="C111" s="463"/>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58" t="s">
        <v>396</v>
      </c>
      <c r="B156" s="458"/>
      <c r="C156" s="458"/>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58" t="s">
        <v>399</v>
      </c>
      <c r="B202" s="458"/>
      <c r="C202" s="458"/>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1" t="s">
        <v>111</v>
      </c>
      <c r="B2" s="482"/>
      <c r="C2" s="482"/>
      <c r="D2" s="482"/>
      <c r="E2" s="482"/>
      <c r="F2" s="482"/>
      <c r="G2" s="482"/>
      <c r="H2" s="482"/>
      <c r="I2" s="482"/>
      <c r="J2" s="482"/>
      <c r="K2" s="482"/>
      <c r="L2" s="482"/>
      <c r="M2" s="482"/>
      <c r="N2" s="482"/>
    </row>
    <row r="3" spans="1:15" ht="12" thickBot="1" x14ac:dyDescent="0.25"/>
    <row r="4" spans="1:15" x14ac:dyDescent="0.2">
      <c r="A4" s="483" t="s">
        <v>112</v>
      </c>
      <c r="B4" s="485" t="s">
        <v>113</v>
      </c>
      <c r="C4" s="485" t="s">
        <v>114</v>
      </c>
      <c r="D4" s="485" t="s">
        <v>115</v>
      </c>
      <c r="E4" s="485" t="s">
        <v>116</v>
      </c>
      <c r="F4" s="485" t="s">
        <v>117</v>
      </c>
      <c r="G4" s="485" t="s">
        <v>118</v>
      </c>
      <c r="H4" s="472" t="s">
        <v>119</v>
      </c>
      <c r="I4" s="473"/>
      <c r="J4" s="472" t="s">
        <v>120</v>
      </c>
      <c r="K4" s="473"/>
      <c r="L4" s="472" t="s">
        <v>121</v>
      </c>
      <c r="M4" s="473"/>
      <c r="N4" s="476" t="s">
        <v>122</v>
      </c>
    </row>
    <row r="5" spans="1:15" ht="25.9" customHeight="1" thickBot="1" x14ac:dyDescent="0.25">
      <c r="A5" s="484"/>
      <c r="B5" s="486"/>
      <c r="C5" s="486"/>
      <c r="D5" s="486"/>
      <c r="E5" s="486"/>
      <c r="F5" s="486"/>
      <c r="G5" s="486"/>
      <c r="H5" s="474"/>
      <c r="I5" s="475"/>
      <c r="J5" s="474"/>
      <c r="K5" s="475"/>
      <c r="L5" s="474"/>
      <c r="M5" s="475"/>
      <c r="N5" s="477"/>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8" t="s">
        <v>53</v>
      </c>
      <c r="B51" s="479"/>
      <c r="C51" s="479"/>
      <c r="D51" s="480"/>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7"/>
  <sheetViews>
    <sheetView topLeftCell="A28" zoomScale="80" zoomScaleNormal="80" workbookViewId="0">
      <selection activeCell="O64" sqref="O64"/>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8" t="s">
        <v>76</v>
      </c>
      <c r="B1" s="498"/>
      <c r="C1" s="498"/>
      <c r="D1" s="498"/>
      <c r="E1" s="498"/>
    </row>
    <row r="2" spans="1:12" x14ac:dyDescent="0.2">
      <c r="A2" s="499" t="s">
        <v>77</v>
      </c>
      <c r="B2" s="499"/>
      <c r="C2" s="499"/>
      <c r="D2" s="499"/>
      <c r="E2" s="499"/>
    </row>
    <row r="3" spans="1:12" x14ac:dyDescent="0.2">
      <c r="A3" s="500"/>
      <c r="B3" s="500"/>
      <c r="C3" s="500"/>
      <c r="D3" s="500"/>
      <c r="E3" s="500"/>
    </row>
    <row r="4" spans="1:12" ht="15.75" thickBot="1" x14ac:dyDescent="0.25">
      <c r="A4" s="505" t="s">
        <v>78</v>
      </c>
      <c r="B4" s="505"/>
      <c r="C4" s="505"/>
      <c r="D4" s="505"/>
      <c r="E4" s="505"/>
    </row>
    <row r="5" spans="1:12" ht="55.15" customHeight="1" x14ac:dyDescent="0.2">
      <c r="A5" s="506" t="s">
        <v>79</v>
      </c>
      <c r="B5" s="508" t="s">
        <v>80</v>
      </c>
      <c r="C5" s="116" t="s">
        <v>81</v>
      </c>
      <c r="D5" s="117" t="s">
        <v>82</v>
      </c>
      <c r="E5" s="118" t="s">
        <v>83</v>
      </c>
      <c r="G5" s="116" t="s">
        <v>186</v>
      </c>
      <c r="H5" s="117" t="s">
        <v>69</v>
      </c>
      <c r="I5" s="118" t="s">
        <v>188</v>
      </c>
      <c r="J5" s="116" t="s">
        <v>187</v>
      </c>
      <c r="K5" s="117" t="s">
        <v>140</v>
      </c>
      <c r="L5" s="118" t="s">
        <v>189</v>
      </c>
    </row>
    <row r="6" spans="1:12" ht="15.75" thickBot="1" x14ac:dyDescent="0.25">
      <c r="A6" s="507"/>
      <c r="B6" s="509"/>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10" t="s">
        <v>90</v>
      </c>
      <c r="B8" s="511"/>
      <c r="C8" s="511"/>
      <c r="D8" s="511"/>
      <c r="E8" s="512"/>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13" t="s">
        <v>96</v>
      </c>
      <c r="B13" s="514"/>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5" t="s">
        <v>97</v>
      </c>
      <c r="B14" s="502"/>
      <c r="C14" s="502"/>
      <c r="D14" s="502"/>
      <c r="E14" s="516"/>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7" t="s">
        <v>98</v>
      </c>
      <c r="B16" s="518"/>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9" t="s">
        <v>429</v>
      </c>
      <c r="B17" s="511"/>
      <c r="C17" s="511"/>
      <c r="D17" s="511"/>
      <c r="E17" s="512"/>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431</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432</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433</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434</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438</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571</v>
      </c>
      <c r="B24" s="446" t="s">
        <v>572</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440</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441</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442</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444</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445</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448</v>
      </c>
      <c r="B30" s="276" t="s">
        <v>449</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452</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527</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454</v>
      </c>
      <c r="B33" s="216" t="s">
        <v>453</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528</v>
      </c>
      <c r="B34" s="399" t="s">
        <v>529</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455</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457</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458</v>
      </c>
      <c r="B37" s="139" t="s">
        <v>459</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460</v>
      </c>
      <c r="B38" s="142" t="s">
        <v>461</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462</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13" t="s">
        <v>103</v>
      </c>
      <c r="B40" s="514"/>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489" t="s">
        <v>466</v>
      </c>
      <c r="B41" s="490"/>
      <c r="C41" s="490"/>
      <c r="D41" s="490"/>
      <c r="E41" s="491"/>
      <c r="G41" s="99"/>
      <c r="H41" s="99"/>
      <c r="I41" s="99"/>
      <c r="J41" s="99"/>
      <c r="K41" s="99"/>
      <c r="L41" s="99"/>
    </row>
    <row r="42" spans="1:12" s="61" customFormat="1" ht="15" x14ac:dyDescent="0.25">
      <c r="A42" s="108" t="s">
        <v>209</v>
      </c>
      <c r="B42" s="209" t="s">
        <v>533</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560</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536</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534</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560</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536</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535</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560</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536</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472</v>
      </c>
      <c r="B51" s="213" t="s">
        <v>537</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560</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536</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477</v>
      </c>
      <c r="B54" s="213" t="s">
        <v>538</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560</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536</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482</v>
      </c>
      <c r="B57" s="213" t="s">
        <v>539</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560</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536</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496" t="s">
        <v>104</v>
      </c>
      <c r="B60" s="497"/>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560</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536</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501" t="s">
        <v>486</v>
      </c>
      <c r="B63" s="502"/>
      <c r="C63" s="503"/>
      <c r="D63" s="503"/>
      <c r="E63" s="504"/>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487</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488</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492</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493</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494</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495</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496</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497</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498</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504</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524</v>
      </c>
      <c r="B75" s="216" t="s">
        <v>505</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525</v>
      </c>
      <c r="B76" s="373" t="s">
        <v>506</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495" t="s">
        <v>109</v>
      </c>
      <c r="B77" s="495"/>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2" t="s">
        <v>509</v>
      </c>
      <c r="B78" s="493"/>
      <c r="C78" s="493"/>
      <c r="D78" s="493"/>
      <c r="E78" s="494"/>
      <c r="G78" s="133"/>
      <c r="H78" s="133"/>
      <c r="I78" s="133"/>
      <c r="J78" s="133"/>
      <c r="K78" s="133"/>
      <c r="L78" s="133"/>
    </row>
    <row r="79" spans="1:15" s="61" customFormat="1" ht="22.15" customHeight="1" x14ac:dyDescent="0.2">
      <c r="A79" s="386" t="s">
        <v>43</v>
      </c>
      <c r="B79" s="387" t="s">
        <v>510</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511</v>
      </c>
      <c r="B80" s="387" t="s">
        <v>512</v>
      </c>
      <c r="C80" s="388"/>
      <c r="D80" s="388"/>
      <c r="E80" s="389"/>
      <c r="F80" s="198"/>
      <c r="G80" s="384">
        <v>0</v>
      </c>
      <c r="H80" s="384">
        <v>0</v>
      </c>
      <c r="I80" s="201"/>
      <c r="J80" s="376">
        <v>0</v>
      </c>
      <c r="K80" s="376">
        <v>0</v>
      </c>
      <c r="L80" s="201"/>
    </row>
    <row r="81" spans="1:12" ht="21" customHeight="1" thickBot="1" x14ac:dyDescent="0.25">
      <c r="A81" s="495" t="s">
        <v>110</v>
      </c>
      <c r="B81" s="495"/>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492" t="s">
        <v>197</v>
      </c>
      <c r="B82" s="493"/>
      <c r="C82" s="493"/>
      <c r="D82" s="493"/>
      <c r="E82" s="494"/>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7" t="s">
        <v>110</v>
      </c>
      <c r="B85" s="488"/>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2" t="s">
        <v>513</v>
      </c>
      <c r="B86" s="522"/>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3" t="s">
        <v>514</v>
      </c>
      <c r="B87" s="524"/>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20" t="s">
        <v>520</v>
      </c>
      <c r="B88" s="520"/>
      <c r="C88" s="520"/>
      <c r="D88" s="520"/>
      <c r="E88" s="520"/>
      <c r="F88" s="198"/>
      <c r="G88" s="201"/>
      <c r="H88" s="201"/>
      <c r="I88" s="201"/>
      <c r="J88" s="201"/>
      <c r="K88" s="201"/>
      <c r="L88" s="201"/>
    </row>
    <row r="89" spans="1:12" ht="28.5" customHeight="1" x14ac:dyDescent="0.2">
      <c r="A89" s="380" t="s">
        <v>516</v>
      </c>
      <c r="B89" s="381" t="s">
        <v>521</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517</v>
      </c>
      <c r="B90" s="381" t="s">
        <v>522</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521" t="s">
        <v>518</v>
      </c>
      <c r="B91" s="521"/>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521" t="s">
        <v>519</v>
      </c>
      <c r="B92" s="521"/>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561</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562</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563</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545</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546</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547</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548</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549</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554</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555</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564</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552</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550</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551</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556</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557</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558</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1"/>
  <sheetViews>
    <sheetView showGridLines="0" tabSelected="1" topLeftCell="A31" zoomScaleNormal="100" workbookViewId="0">
      <selection activeCell="K53" sqref="K53"/>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25" t="s">
        <v>212</v>
      </c>
      <c r="B1" s="525"/>
      <c r="C1" s="525"/>
      <c r="D1" s="525"/>
      <c r="E1" s="525"/>
      <c r="F1" s="525"/>
      <c r="G1" s="525"/>
      <c r="H1" s="525"/>
      <c r="I1" s="525"/>
    </row>
    <row r="2" spans="1:12" x14ac:dyDescent="0.2">
      <c r="A2" s="70"/>
      <c r="B2" s="71"/>
      <c r="C2" s="72"/>
      <c r="D2" s="72"/>
      <c r="E2" s="72"/>
      <c r="F2" s="72"/>
      <c r="G2" s="72"/>
      <c r="H2" s="72"/>
      <c r="I2" s="72"/>
    </row>
    <row r="3" spans="1:12" x14ac:dyDescent="0.2">
      <c r="A3" s="535" t="s">
        <v>6</v>
      </c>
      <c r="B3" s="533" t="s">
        <v>7</v>
      </c>
      <c r="C3" s="526" t="s">
        <v>8</v>
      </c>
      <c r="D3" s="526"/>
      <c r="E3" s="531" t="s">
        <v>46</v>
      </c>
      <c r="F3" s="526" t="s">
        <v>9</v>
      </c>
      <c r="G3" s="526"/>
      <c r="H3" s="531" t="s">
        <v>47</v>
      </c>
      <c r="I3" s="531" t="s">
        <v>4</v>
      </c>
      <c r="J3" s="100"/>
      <c r="K3" s="354"/>
      <c r="L3" s="69" t="s">
        <v>361</v>
      </c>
    </row>
    <row r="4" spans="1:12" ht="96" x14ac:dyDescent="0.2">
      <c r="A4" s="536"/>
      <c r="B4" s="534"/>
      <c r="C4" s="264" t="s">
        <v>71</v>
      </c>
      <c r="D4" s="264" t="s">
        <v>72</v>
      </c>
      <c r="E4" s="532"/>
      <c r="F4" s="264" t="s">
        <v>73</v>
      </c>
      <c r="G4" s="264" t="s">
        <v>74</v>
      </c>
      <c r="H4" s="532"/>
      <c r="I4" s="532"/>
      <c r="J4" s="264" t="s">
        <v>195</v>
      </c>
      <c r="K4" s="355" t="s">
        <v>196</v>
      </c>
    </row>
    <row r="5" spans="1:12" x14ac:dyDescent="0.2">
      <c r="A5" s="73" t="s">
        <v>34</v>
      </c>
      <c r="B5" s="527" t="s">
        <v>163</v>
      </c>
      <c r="C5" s="528"/>
      <c r="D5" s="528"/>
      <c r="E5" s="528"/>
      <c r="F5" s="528"/>
      <c r="G5" s="528"/>
      <c r="H5" s="528"/>
      <c r="I5" s="528"/>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413</v>
      </c>
      <c r="K6" s="357" t="s">
        <v>414</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416</v>
      </c>
      <c r="K7" s="357" t="s">
        <v>417</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416</v>
      </c>
      <c r="K8" s="358" t="s">
        <v>418</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416</v>
      </c>
      <c r="K9" s="359" t="s">
        <v>420</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9" t="s">
        <v>421</v>
      </c>
      <c r="C11" s="530"/>
      <c r="D11" s="530"/>
      <c r="E11" s="530"/>
      <c r="F11" s="530"/>
      <c r="G11" s="530"/>
      <c r="H11" s="530"/>
      <c r="I11" s="530"/>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416</v>
      </c>
      <c r="K12" s="358" t="s">
        <v>423</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9" t="s">
        <v>37</v>
      </c>
      <c r="C14" s="530"/>
      <c r="D14" s="530"/>
      <c r="E14" s="530"/>
      <c r="F14" s="530"/>
      <c r="G14" s="530"/>
      <c r="H14" s="530"/>
      <c r="I14" s="530"/>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430</v>
      </c>
      <c r="K15" s="358" t="s">
        <v>443</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430</v>
      </c>
      <c r="K16" s="358" t="s">
        <v>435</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430</v>
      </c>
      <c r="K17" s="358" t="s">
        <v>439</v>
      </c>
    </row>
    <row r="18" spans="1:12" ht="29.25" customHeight="1" x14ac:dyDescent="0.2">
      <c r="A18" s="110" t="s">
        <v>571</v>
      </c>
      <c r="B18" s="68" t="s">
        <v>572</v>
      </c>
      <c r="C18" s="75">
        <f>'4- DEVIZ'!G24</f>
        <v>0</v>
      </c>
      <c r="D18" s="75">
        <f>'4- DEVIZ'!H24</f>
        <v>0</v>
      </c>
      <c r="E18" s="75">
        <f>'4- DEVIZ'!I24</f>
        <v>0</v>
      </c>
      <c r="F18" s="75">
        <f>'4- DEVIZ'!J24</f>
        <v>0</v>
      </c>
      <c r="G18" s="75">
        <f>'4- DEVIZ'!K24</f>
        <v>0</v>
      </c>
      <c r="H18" s="75">
        <f>'4- DEVIZ'!L24</f>
        <v>0</v>
      </c>
      <c r="I18" s="75">
        <f>E18+H18</f>
        <v>0</v>
      </c>
      <c r="J18" s="289" t="s">
        <v>430</v>
      </c>
      <c r="K18" s="358" t="s">
        <v>573</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430</v>
      </c>
      <c r="K19" s="358" t="s">
        <v>446</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430</v>
      </c>
      <c r="K20" s="358" t="s">
        <v>450</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430</v>
      </c>
      <c r="K21" s="358" t="s">
        <v>456</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430</v>
      </c>
      <c r="K22" s="358" t="s">
        <v>463</v>
      </c>
    </row>
    <row r="23" spans="1:12" s="70" customFormat="1" x14ac:dyDescent="0.2">
      <c r="A23" s="87"/>
      <c r="B23" s="88" t="s">
        <v>467</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9" t="s">
        <v>39</v>
      </c>
      <c r="C24" s="530"/>
      <c r="D24" s="530"/>
      <c r="E24" s="530"/>
      <c r="F24" s="530"/>
      <c r="G24" s="530"/>
      <c r="H24" s="530"/>
      <c r="I24" s="530"/>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416</v>
      </c>
      <c r="K25" s="358" t="s">
        <v>468</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416</v>
      </c>
      <c r="K26" s="358" t="s">
        <v>469</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416</v>
      </c>
      <c r="K27" s="361" t="s">
        <v>471</v>
      </c>
    </row>
    <row r="28" spans="1:12" ht="48" x14ac:dyDescent="0.2">
      <c r="A28" s="110" t="s">
        <v>472</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413</v>
      </c>
      <c r="K28" s="358" t="s">
        <v>473</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413</v>
      </c>
      <c r="K29" s="362" t="s">
        <v>478</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483</v>
      </c>
      <c r="K30" s="358" t="s">
        <v>484</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7" t="s">
        <v>560</v>
      </c>
      <c r="C32" s="448">
        <f t="shared" ref="C32:H32" si="12">C29+C26+C23+C20+C16+C13</f>
        <v>0</v>
      </c>
      <c r="D32" s="448">
        <f t="shared" si="12"/>
        <v>0</v>
      </c>
      <c r="E32" s="448">
        <f t="shared" si="12"/>
        <v>0</v>
      </c>
      <c r="F32" s="448">
        <f t="shared" si="12"/>
        <v>0</v>
      </c>
      <c r="G32" s="448">
        <f t="shared" si="12"/>
        <v>0</v>
      </c>
      <c r="H32" s="448">
        <f t="shared" si="12"/>
        <v>0</v>
      </c>
      <c r="I32" s="449">
        <f>E32+H32</f>
        <v>0</v>
      </c>
      <c r="J32" s="111"/>
      <c r="K32" s="360"/>
    </row>
    <row r="33" spans="1:12" s="70" customFormat="1" x14ac:dyDescent="0.2">
      <c r="A33" s="87"/>
      <c r="B33" s="412" t="s">
        <v>540</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9" t="s">
        <v>41</v>
      </c>
      <c r="C34" s="530"/>
      <c r="D34" s="530"/>
      <c r="E34" s="530"/>
      <c r="F34" s="530"/>
      <c r="G34" s="530"/>
      <c r="H34" s="530"/>
      <c r="I34" s="530"/>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416</v>
      </c>
      <c r="K35" s="358" t="s">
        <v>489</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499</v>
      </c>
      <c r="K36" s="358" t="s">
        <v>515</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416</v>
      </c>
      <c r="K37" s="358" t="s">
        <v>502</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430</v>
      </c>
      <c r="K38" s="354" t="s">
        <v>507</v>
      </c>
      <c r="L38" s="413" t="str">
        <f>IF(E38&gt;25000,"!!! Cheltuiala depaseste 115000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9" t="str">
        <f>'4- DEVIZ'!B79</f>
        <v xml:space="preserve">Pregătirea personalului de exploatare     </v>
      </c>
      <c r="C40" s="530"/>
      <c r="D40" s="530"/>
      <c r="E40" s="530"/>
      <c r="F40" s="530"/>
      <c r="G40" s="530"/>
      <c r="H40" s="530"/>
      <c r="I40" s="530"/>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530</v>
      </c>
      <c r="B43" s="401" t="s">
        <v>531</v>
      </c>
      <c r="C43" s="390"/>
      <c r="D43" s="390"/>
      <c r="E43" s="390"/>
      <c r="F43" s="390"/>
      <c r="G43" s="390"/>
      <c r="H43" s="390"/>
      <c r="I43" s="390"/>
      <c r="J43" s="112"/>
      <c r="K43" s="363"/>
    </row>
    <row r="44" spans="1:12" ht="24.75" customHeight="1" x14ac:dyDescent="0.2">
      <c r="A44" s="76" t="s">
        <v>516</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430</v>
      </c>
      <c r="K44" s="451" t="s">
        <v>576</v>
      </c>
    </row>
    <row r="45" spans="1:12" ht="48" x14ac:dyDescent="0.2">
      <c r="A45" s="76" t="s">
        <v>517</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430</v>
      </c>
      <c r="K45" s="451" t="s">
        <v>577</v>
      </c>
    </row>
    <row r="46" spans="1:12" s="70" customFormat="1" x14ac:dyDescent="0.2">
      <c r="A46" s="87"/>
      <c r="B46" s="88" t="s">
        <v>532</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39"/>
      <c r="E53" s="540"/>
      <c r="F53" s="540"/>
      <c r="G53" s="540"/>
      <c r="H53" s="540"/>
      <c r="I53" s="222"/>
      <c r="J53" s="96"/>
      <c r="K53" s="365"/>
      <c r="L53" s="96"/>
      <c r="M53" s="224"/>
    </row>
    <row r="54" spans="1:15" ht="12.75" x14ac:dyDescent="0.2">
      <c r="A54" s="64" t="s">
        <v>55</v>
      </c>
      <c r="B54" s="64" t="s">
        <v>22</v>
      </c>
      <c r="C54" s="66">
        <f>C52-C53</f>
        <v>0</v>
      </c>
      <c r="D54" s="539" t="str">
        <f>IF(D51&lt;F51,"!!! Valoarea minima eligibila este mai mica decat 250.000 euro","")</f>
        <v>!!! Valoarea minima eligibila este mai mica decat 250.000 euro</v>
      </c>
      <c r="E54" s="540"/>
      <c r="F54" s="540"/>
      <c r="G54" s="540"/>
      <c r="H54" s="540"/>
      <c r="I54" s="223"/>
      <c r="J54" s="96"/>
      <c r="K54" s="365"/>
      <c r="L54" s="96"/>
      <c r="M54" s="224"/>
    </row>
    <row r="55" spans="1:15" ht="12.75" x14ac:dyDescent="0.2">
      <c r="A55" s="64" t="s">
        <v>23</v>
      </c>
      <c r="B55" s="62" t="s">
        <v>24</v>
      </c>
      <c r="C55" s="65">
        <f>SUM(C56:C57)</f>
        <v>0</v>
      </c>
      <c r="D55" s="539" t="str">
        <f>IF(D51&gt;G51,"!!! Valoarea maxima eligibila este mai mare decat 50.000.000 euro","")</f>
        <v/>
      </c>
      <c r="E55" s="540"/>
      <c r="F55" s="540"/>
      <c r="G55" s="540"/>
      <c r="H55" s="540"/>
      <c r="I55" s="222"/>
      <c r="J55" s="96"/>
      <c r="K55" s="365"/>
      <c r="L55" s="96"/>
      <c r="M55" s="224"/>
    </row>
    <row r="56" spans="1:15" ht="12.75" x14ac:dyDescent="0.2">
      <c r="A56" s="64" t="s">
        <v>56</v>
      </c>
      <c r="B56" s="64" t="s">
        <v>25</v>
      </c>
      <c r="C56" s="67"/>
      <c r="D56" s="537" t="str">
        <f>IF(C56&lt;C54*2%,"!!! Contribuția la cheltuielile eligibile nu este de minimum 2%","")</f>
        <v/>
      </c>
      <c r="E56" s="538"/>
      <c r="F56" s="538"/>
      <c r="G56" s="538"/>
      <c r="H56" s="538"/>
      <c r="I56" s="538"/>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opLeftCell="A28" zoomScale="90" zoomScaleNormal="90" workbookViewId="0">
      <selection activeCell="D39" sqref="D39"/>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413</v>
      </c>
      <c r="C4" s="371" t="str">
        <f>'5-Buget_cerere'!K6</f>
        <v>1.1. Obţinerea terenului</v>
      </c>
      <c r="D4" s="263" t="s">
        <v>415</v>
      </c>
    </row>
    <row r="5" spans="1:4" ht="193.5" customHeight="1" x14ac:dyDescent="0.2">
      <c r="A5" s="196" t="s">
        <v>570</v>
      </c>
      <c r="B5" s="256" t="str">
        <f>'5-Buget_cerere'!J7</f>
        <v>LUCRĂRI</v>
      </c>
      <c r="C5" s="370" t="str">
        <f>'5-Buget_cerere'!K7</f>
        <v>1.2. Amenajarea terenului</v>
      </c>
      <c r="D5" s="263"/>
    </row>
    <row r="6" spans="1:4" ht="95.25" customHeight="1" x14ac:dyDescent="0.2">
      <c r="A6" s="196" t="s">
        <v>419</v>
      </c>
      <c r="B6" s="256" t="str">
        <f>'5-Buget_cerere'!J8</f>
        <v>LUCRĂRI</v>
      </c>
      <c r="C6" s="370" t="str">
        <f>'5-Buget_cerere'!K8</f>
        <v>1.3. Amenajări pentru protecţia mediului şi aducerea terenului la starea iniţială</v>
      </c>
      <c r="D6" s="263"/>
    </row>
    <row r="7" spans="1:4" ht="60" x14ac:dyDescent="0.2">
      <c r="A7" s="196" t="s">
        <v>422</v>
      </c>
      <c r="B7" s="256" t="str">
        <f>'5-Buget_cerere'!J9</f>
        <v>LUCRĂRI</v>
      </c>
      <c r="C7" s="370" t="str">
        <f>'5-Buget_cerere'!K9</f>
        <v>1.4. Cheltuieli pentru relocarea/protecţia utilităţilor</v>
      </c>
      <c r="D7" s="263" t="s">
        <v>426</v>
      </c>
    </row>
    <row r="8" spans="1:4" x14ac:dyDescent="0.2">
      <c r="A8" s="292" t="s">
        <v>424</v>
      </c>
      <c r="B8" s="256"/>
      <c r="C8" s="370"/>
      <c r="D8" s="263"/>
    </row>
    <row r="9" spans="1:4" ht="93.75" customHeight="1" x14ac:dyDescent="0.2">
      <c r="A9" s="293" t="s">
        <v>425</v>
      </c>
      <c r="B9" s="256" t="str">
        <f>'5-Buget_cerere'!J12</f>
        <v>LUCRĂRI</v>
      </c>
      <c r="C9" s="370" t="str">
        <f>'5-Buget_cerere'!K12</f>
        <v>2. Cheltuieli pentru asigurarea utilităţilor necesare obiectivului de investiţii</v>
      </c>
      <c r="D9" s="263" t="s">
        <v>427</v>
      </c>
    </row>
    <row r="10" spans="1:4" ht="37.5" customHeight="1" x14ac:dyDescent="0.2">
      <c r="A10" s="290" t="s">
        <v>428</v>
      </c>
      <c r="B10" s="279"/>
      <c r="C10" s="368"/>
      <c r="D10" s="260" t="s">
        <v>523</v>
      </c>
    </row>
    <row r="11" spans="1:4" ht="72" x14ac:dyDescent="0.2">
      <c r="A11" s="293" t="s">
        <v>437</v>
      </c>
      <c r="B11" s="256" t="str">
        <f>'5-Buget_cerere'!J15</f>
        <v>SERVICII</v>
      </c>
      <c r="C11" s="370" t="str">
        <f>'5-Buget_cerere'!K15</f>
        <v>3.1.1. Studii de teren                          3.1.2. Raport privind impactul asupra mediului                                     3.1.3. Alte studii specifice</v>
      </c>
      <c r="D11" s="257"/>
    </row>
    <row r="12" spans="1:4" ht="48.75" customHeight="1" x14ac:dyDescent="0.2">
      <c r="A12" s="196" t="s">
        <v>436</v>
      </c>
      <c r="B12" s="256" t="str">
        <f>'5-Buget_cerere'!J16</f>
        <v>SERVICII</v>
      </c>
      <c r="C12" s="370" t="str">
        <f>'5-Buget_cerere'!K16</f>
        <v>3.2. Documentaţii-suport şi cheltuieli pentru obţinerea de avize, acorduri şi autorizaţii</v>
      </c>
      <c r="D12" s="257"/>
    </row>
    <row r="13" spans="1:4" ht="21" customHeight="1" x14ac:dyDescent="0.2">
      <c r="A13" s="308" t="s">
        <v>439</v>
      </c>
      <c r="B13" s="256" t="str">
        <f>'5-Buget_cerere'!J17</f>
        <v>SERVICII</v>
      </c>
      <c r="C13" s="370" t="str">
        <f>'5-Buget_cerere'!K17</f>
        <v>3.3. Expertizare tehnică</v>
      </c>
      <c r="D13" s="257"/>
    </row>
    <row r="14" spans="1:4" ht="21" customHeight="1" x14ac:dyDescent="0.2">
      <c r="A14" s="68" t="s">
        <v>573</v>
      </c>
      <c r="B14" s="256" t="str">
        <f>'5-Buget_cerere'!J18</f>
        <v>SERVICII</v>
      </c>
      <c r="C14" s="450" t="s">
        <v>573</v>
      </c>
      <c r="D14" s="257"/>
    </row>
    <row r="15" spans="1:4" ht="153" customHeight="1" x14ac:dyDescent="0.2">
      <c r="A15" s="196" t="s">
        <v>447</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451</v>
      </c>
      <c r="B16" s="256" t="str">
        <f>'5-Buget_cerere'!J20</f>
        <v>SERVICII</v>
      </c>
      <c r="C16" s="370" t="str">
        <f>'5-Buget_cerere'!K20</f>
        <v>3.6. Organizarea procedurilor de achiziţie</v>
      </c>
      <c r="D16" s="257"/>
    </row>
    <row r="17" spans="1:4" ht="107.25" customHeight="1" x14ac:dyDescent="0.2">
      <c r="A17" s="293" t="s">
        <v>526</v>
      </c>
      <c r="B17" s="256" t="str">
        <f>'5-Buget_cerere'!J21</f>
        <v>SERVICII</v>
      </c>
      <c r="C17" s="370" t="str">
        <f>'5-Buget_cerere'!K21</f>
        <v>3.7.1. Managementul de proiect pentru obiectivul de investiţii</v>
      </c>
      <c r="D17" s="257"/>
    </row>
    <row r="18" spans="1:4" ht="67.5" customHeight="1" x14ac:dyDescent="0.2">
      <c r="A18" s="196" t="s">
        <v>464</v>
      </c>
      <c r="B18" s="256" t="str">
        <f>'5-Buget_cerere'!J22</f>
        <v>SERVICII</v>
      </c>
      <c r="C18" s="370" t="str">
        <f>'5-Buget_cerere'!K22</f>
        <v>3.8.1. Asistenţă tehnică din partea proiectantului                                3.8.2. Dirigenţie de şantier/supervizare</v>
      </c>
      <c r="D18" s="257"/>
    </row>
    <row r="19" spans="1:4" x14ac:dyDescent="0.2">
      <c r="A19" s="195" t="s">
        <v>465</v>
      </c>
      <c r="B19" s="280"/>
      <c r="C19" s="368"/>
      <c r="D19" s="257"/>
    </row>
    <row r="20" spans="1:4" ht="189" customHeight="1" x14ac:dyDescent="0.2">
      <c r="A20" s="196" t="s">
        <v>468</v>
      </c>
      <c r="B20" s="256" t="str">
        <f>'5-Buget_cerere'!J25</f>
        <v>LUCRĂRI</v>
      </c>
      <c r="C20" s="370" t="str">
        <f>'5-Buget_cerere'!K25</f>
        <v>4.1. Construcţii şi instalaţii</v>
      </c>
      <c r="D20" s="257" t="s">
        <v>553</v>
      </c>
    </row>
    <row r="21" spans="1:4" ht="45.75" customHeight="1" x14ac:dyDescent="0.2">
      <c r="A21" s="196" t="s">
        <v>470</v>
      </c>
      <c r="B21" s="256" t="str">
        <f>'5-Buget_cerere'!J26</f>
        <v>LUCRĂRI</v>
      </c>
      <c r="C21" s="370" t="str">
        <f>'5-Buget_cerere'!K26</f>
        <v>4.2 Montaj utilaje, echipamente tehnologice şi funcţionale</v>
      </c>
      <c r="D21" s="257" t="s">
        <v>475</v>
      </c>
    </row>
    <row r="22" spans="1:4" ht="39.75" customHeight="1" x14ac:dyDescent="0.2">
      <c r="A22" s="196" t="s">
        <v>471</v>
      </c>
      <c r="B22" s="256" t="str">
        <f>'5-Buget_cerere'!J27</f>
        <v>LUCRĂRI</v>
      </c>
      <c r="C22" s="370" t="str">
        <f>'5-Buget_cerere'!K27</f>
        <v>4.3. Utilaje, echipamente tehnologice şi funcţionale care necesită montaj</v>
      </c>
      <c r="D22" s="257" t="s">
        <v>480</v>
      </c>
    </row>
    <row r="23" spans="1:4" ht="99" customHeight="1" x14ac:dyDescent="0.2">
      <c r="A23" s="196" t="s">
        <v>474</v>
      </c>
      <c r="B23" s="288" t="s">
        <v>413</v>
      </c>
      <c r="C23" s="370" t="str">
        <f>'5-Buget_cerere'!K28</f>
        <v>4.4. Utilaje, echipamente tehnologice şi funcţionale care nu necesită montaj şi echipamente de transport</v>
      </c>
      <c r="D23" s="257" t="s">
        <v>476</v>
      </c>
    </row>
    <row r="24" spans="1:4" ht="96" x14ac:dyDescent="0.2">
      <c r="A24" s="196" t="s">
        <v>479</v>
      </c>
      <c r="B24" s="256" t="str">
        <f>'5-Buget_cerere'!J29</f>
        <v>ECHIPAMENTE/DOTĂRI/ ACTIVE CORPORALE</v>
      </c>
      <c r="C24" s="370" t="str">
        <f>'5-Buget_cerere'!K29</f>
        <v>4.5. Dotări</v>
      </c>
      <c r="D24" s="257" t="s">
        <v>481</v>
      </c>
    </row>
    <row r="25" spans="1:4" s="197" customFormat="1" ht="60" x14ac:dyDescent="0.2">
      <c r="A25" s="196" t="s">
        <v>485</v>
      </c>
      <c r="B25" s="256" t="str">
        <f>'5-Buget_cerere'!J30</f>
        <v>CHELTUIELI CU ACTIVE NECORPORALE</v>
      </c>
      <c r="C25" s="370" t="str">
        <f>'5-Buget_cerere'!K30</f>
        <v>4.6. Active necorporale</v>
      </c>
      <c r="D25" s="262"/>
    </row>
    <row r="26" spans="1:4" x14ac:dyDescent="0.2">
      <c r="A26" s="195" t="s">
        <v>490</v>
      </c>
      <c r="B26" s="280"/>
      <c r="C26" s="368"/>
      <c r="D26" s="257"/>
    </row>
    <row r="27" spans="1:4" ht="309.75" customHeight="1" x14ac:dyDescent="0.2">
      <c r="A27" s="293" t="s">
        <v>491</v>
      </c>
      <c r="B27" s="256" t="str">
        <f>'5-Buget_cerere'!J35</f>
        <v>LUCRĂRI</v>
      </c>
      <c r="C27" s="370" t="str">
        <f>'5-Buget_cerere'!K35</f>
        <v xml:space="preserve">5.1.1. Lucrări de construcţii şi instalaţii aferente organizării de şantier                                                          5.1.2. Cheltuieli conexe organizării şantierului                        </v>
      </c>
      <c r="D27" s="257"/>
    </row>
    <row r="28" spans="1:4" ht="135" x14ac:dyDescent="0.2">
      <c r="A28" s="196" t="s">
        <v>500</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501</v>
      </c>
      <c r="B29" s="256" t="str">
        <f>'5-Buget_cerere'!J37</f>
        <v>LUCRĂRI</v>
      </c>
      <c r="C29" s="370" t="str">
        <f>'5-Buget_cerere'!K37</f>
        <v>5.3. Cheltuieli diverse şi neprevăzute</v>
      </c>
      <c r="D29" s="257" t="s">
        <v>503</v>
      </c>
    </row>
    <row r="30" spans="1:4" ht="218.25" customHeight="1" x14ac:dyDescent="0.2">
      <c r="A30" s="196" t="s">
        <v>508</v>
      </c>
      <c r="B30" s="256" t="str">
        <f>'5-Buget_cerere'!J38</f>
        <v>SERVICII</v>
      </c>
      <c r="C30" s="256" t="str">
        <f>'5-Buget_cerere'!K38</f>
        <v>5.4. Cheltuieli pentru informare şi publicitate</v>
      </c>
      <c r="D30" s="374" t="s">
        <v>565</v>
      </c>
    </row>
    <row r="31" spans="1:4" ht="37.15" customHeight="1" x14ac:dyDescent="0.2">
      <c r="A31" s="196" t="s">
        <v>566</v>
      </c>
      <c r="B31" s="443" t="s">
        <v>430</v>
      </c>
      <c r="C31" s="451" t="s">
        <v>576</v>
      </c>
      <c r="D31" s="444" t="s">
        <v>567</v>
      </c>
    </row>
    <row r="32" spans="1:4" ht="36.6" customHeight="1" x14ac:dyDescent="0.2">
      <c r="A32" s="196" t="s">
        <v>569</v>
      </c>
      <c r="B32" s="443" t="s">
        <v>430</v>
      </c>
      <c r="C32" s="451" t="s">
        <v>577</v>
      </c>
      <c r="D32" s="445" t="s">
        <v>568</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1"/>
  <sheetViews>
    <sheetView showGridLines="0" zoomScaleNormal="100" workbookViewId="0">
      <selection activeCell="Q16" sqref="Q16"/>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9" t="s">
        <v>213</v>
      </c>
      <c r="B1" s="569"/>
      <c r="C1" s="569"/>
      <c r="D1" s="569"/>
      <c r="E1" s="569"/>
      <c r="F1" s="569"/>
      <c r="G1" s="569"/>
      <c r="H1" s="569"/>
      <c r="I1" s="6"/>
      <c r="J1" s="568"/>
      <c r="K1" s="568"/>
    </row>
    <row r="2" spans="1:13" ht="40.5" customHeight="1" x14ac:dyDescent="0.2">
      <c r="A2" s="570" t="s">
        <v>412</v>
      </c>
      <c r="B2" s="571"/>
      <c r="C2" s="571"/>
      <c r="D2" s="571"/>
      <c r="E2" s="571"/>
      <c r="F2" s="571"/>
      <c r="G2" s="571"/>
      <c r="H2" s="571"/>
      <c r="I2" s="6"/>
      <c r="J2" s="568"/>
      <c r="K2" s="568"/>
    </row>
    <row r="3" spans="1:13" x14ac:dyDescent="0.2">
      <c r="B3" s="557"/>
      <c r="C3" s="557"/>
    </row>
    <row r="4" spans="1:13" ht="13.9" customHeight="1" x14ac:dyDescent="0.2">
      <c r="A4" s="572" t="s">
        <v>58</v>
      </c>
      <c r="B4" s="558" t="s">
        <v>44</v>
      </c>
      <c r="C4" s="558" t="s">
        <v>50</v>
      </c>
      <c r="D4" s="558" t="s">
        <v>51</v>
      </c>
      <c r="E4" s="563" t="s">
        <v>31</v>
      </c>
      <c r="F4" s="564"/>
      <c r="G4" s="564"/>
      <c r="H4" s="564"/>
      <c r="I4" s="564"/>
      <c r="J4" s="564"/>
      <c r="K4" s="564"/>
    </row>
    <row r="5" spans="1:13" s="12" customFormat="1" ht="15" customHeight="1" x14ac:dyDescent="0.2">
      <c r="A5" s="573"/>
      <c r="B5" s="559"/>
      <c r="C5" s="559"/>
      <c r="D5" s="559"/>
      <c r="E5" s="10" t="s">
        <v>27</v>
      </c>
      <c r="F5" s="10" t="s">
        <v>28</v>
      </c>
      <c r="G5" s="10" t="s">
        <v>29</v>
      </c>
      <c r="H5" s="10" t="s">
        <v>30</v>
      </c>
      <c r="I5" s="10" t="s">
        <v>64</v>
      </c>
      <c r="J5" s="10" t="s">
        <v>65</v>
      </c>
      <c r="K5" s="10" t="s">
        <v>66</v>
      </c>
      <c r="L5" s="11"/>
      <c r="M5" s="11"/>
    </row>
    <row r="6" spans="1:13" s="15" customFormat="1" ht="15" x14ac:dyDescent="0.2">
      <c r="A6" s="185" t="str">
        <f>'5-Buget_cerere'!A5</f>
        <v>CAP. 1</v>
      </c>
      <c r="B6" s="554" t="str">
        <f>'5-Buget_cerere'!B5:I5</f>
        <v>Cheltuieli pentru ontinerea si/sau amenajarea terenului</v>
      </c>
      <c r="C6" s="555"/>
      <c r="D6" s="555"/>
      <c r="E6" s="555"/>
      <c r="F6" s="555"/>
      <c r="G6" s="555"/>
      <c r="H6" s="556"/>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54" t="str">
        <f>'5-Buget_cerere'!B11</f>
        <v>Cheltuieli pt asigurarea utilităţilor necesare obiectivului de investiții</v>
      </c>
      <c r="C12" s="555"/>
      <c r="D12" s="555"/>
      <c r="E12" s="555"/>
      <c r="F12" s="555"/>
      <c r="G12" s="555"/>
      <c r="H12" s="556"/>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54" t="str">
        <f>'5-Buget_cerere'!B14</f>
        <v>Cheltuieli pentru proiectare și asistență tehnică</v>
      </c>
      <c r="C15" s="555"/>
      <c r="D15" s="555"/>
      <c r="E15" s="555"/>
      <c r="F15" s="555"/>
      <c r="G15" s="555"/>
      <c r="H15" s="556"/>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541</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542</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54" t="str">
        <f>'5-Buget_cerere'!B24</f>
        <v>Cheltuieli pentru investiţia de bază</v>
      </c>
      <c r="C24" s="555"/>
      <c r="D24" s="555"/>
      <c r="E24" s="555"/>
      <c r="F24" s="555"/>
      <c r="G24" s="555"/>
      <c r="H24" s="556"/>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472</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54" t="str">
        <f>'5-Buget_cerere'!B34</f>
        <v>Alte cheltuieli</v>
      </c>
      <c r="C32" s="555"/>
      <c r="D32" s="555"/>
      <c r="E32" s="555"/>
      <c r="F32" s="555"/>
      <c r="G32" s="555"/>
      <c r="H32" s="556"/>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504</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54" t="str">
        <f>'5-Buget_cerere'!B40</f>
        <v xml:space="preserve">Pregătirea personalului de exploatare     </v>
      </c>
      <c r="C38" s="555"/>
      <c r="D38" s="555"/>
      <c r="E38" s="555"/>
      <c r="F38" s="555"/>
      <c r="G38" s="555"/>
      <c r="H38" s="556"/>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5" t="str">
        <f>'5-Buget_cerere'!B43</f>
        <v>Sprijin pentru creșterea capacităţii administrative a autorităților și instituţiilor publice</v>
      </c>
      <c r="C43" s="566"/>
      <c r="D43" s="566"/>
      <c r="E43" s="566"/>
      <c r="F43" s="566"/>
      <c r="G43" s="566"/>
      <c r="H43" s="567"/>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517</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60" t="s">
        <v>59</v>
      </c>
      <c r="B57" s="560"/>
      <c r="C57" s="552" t="s">
        <v>50</v>
      </c>
      <c r="D57" s="553" t="s">
        <v>51</v>
      </c>
      <c r="E57" s="561" t="s">
        <v>31</v>
      </c>
      <c r="F57" s="562"/>
      <c r="G57" s="562"/>
      <c r="H57" s="562"/>
      <c r="I57" s="562"/>
      <c r="J57" s="562"/>
      <c r="K57" s="562"/>
      <c r="L57" s="1"/>
      <c r="M57" s="1"/>
    </row>
    <row r="58" spans="1:13" s="30" customFormat="1" x14ac:dyDescent="0.2">
      <c r="A58" s="560"/>
      <c r="B58" s="560"/>
      <c r="C58" s="552"/>
      <c r="D58" s="553"/>
      <c r="E58" s="10" t="s">
        <v>27</v>
      </c>
      <c r="F58" s="10" t="s">
        <v>28</v>
      </c>
      <c r="G58" s="10" t="s">
        <v>29</v>
      </c>
      <c r="H58" s="10" t="s">
        <v>30</v>
      </c>
      <c r="I58" s="10" t="s">
        <v>64</v>
      </c>
      <c r="J58" s="10" t="s">
        <v>65</v>
      </c>
      <c r="K58" s="10" t="s">
        <v>66</v>
      </c>
      <c r="L58" s="11"/>
      <c r="M58" s="11"/>
    </row>
    <row r="59" spans="1:13" s="32" customFormat="1" x14ac:dyDescent="0.2">
      <c r="A59" s="541" t="s">
        <v>68</v>
      </c>
      <c r="B59" s="541"/>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3" t="s">
        <v>70</v>
      </c>
      <c r="B60" s="544"/>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1" t="s">
        <v>52</v>
      </c>
      <c r="B61" s="541"/>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2" t="s">
        <v>60</v>
      </c>
      <c r="B62" s="542"/>
      <c r="C62" s="17"/>
      <c r="D62" s="5"/>
      <c r="E62" s="2">
        <v>0</v>
      </c>
      <c r="F62" s="2">
        <v>0</v>
      </c>
      <c r="G62" s="2">
        <v>0</v>
      </c>
      <c r="H62" s="2">
        <v>0</v>
      </c>
      <c r="I62" s="2">
        <v>0</v>
      </c>
      <c r="J62" s="2">
        <v>0</v>
      </c>
      <c r="K62" s="2">
        <v>0</v>
      </c>
      <c r="L62" s="11"/>
      <c r="M62" s="11"/>
    </row>
    <row r="63" spans="1:13" s="30" customFormat="1" x14ac:dyDescent="0.2">
      <c r="A63" s="542" t="s">
        <v>61</v>
      </c>
      <c r="B63" s="542"/>
      <c r="C63" s="17"/>
      <c r="D63" s="5"/>
      <c r="E63" s="2">
        <v>0</v>
      </c>
      <c r="F63" s="2">
        <v>0</v>
      </c>
      <c r="G63" s="2">
        <v>0</v>
      </c>
      <c r="H63" s="2">
        <v>0</v>
      </c>
      <c r="I63" s="2">
        <v>0</v>
      </c>
      <c r="J63" s="2">
        <v>0</v>
      </c>
      <c r="K63" s="2">
        <v>0</v>
      </c>
      <c r="L63" s="11"/>
      <c r="M63" s="11"/>
    </row>
    <row r="64" spans="1:13" s="32" customFormat="1" x14ac:dyDescent="0.2">
      <c r="A64" s="541" t="str">
        <f>'5-Buget_cerere'!B58</f>
        <v>ASISTENŢĂ FINANCIARĂ NERAMBURSABILĂ SOLICITATĂ</v>
      </c>
      <c r="B64" s="541"/>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5" t="s">
        <v>49</v>
      </c>
      <c r="B67" s="545"/>
      <c r="C67" s="545"/>
      <c r="D67" s="8"/>
      <c r="E67" s="9"/>
      <c r="F67" s="9"/>
      <c r="G67" s="9"/>
      <c r="H67" s="9"/>
      <c r="I67" s="11"/>
      <c r="J67" s="11"/>
      <c r="K67" s="11"/>
      <c r="L67" s="11"/>
      <c r="M67" s="11"/>
    </row>
    <row r="68" spans="1:13" s="12" customFormat="1" ht="15" customHeight="1" x14ac:dyDescent="0.2">
      <c r="A68" s="550" t="s">
        <v>5</v>
      </c>
      <c r="B68" s="551"/>
      <c r="C68" s="37" t="s">
        <v>53</v>
      </c>
      <c r="E68" s="10" t="s">
        <v>27</v>
      </c>
      <c r="F68" s="10" t="s">
        <v>28</v>
      </c>
      <c r="G68" s="10" t="s">
        <v>29</v>
      </c>
      <c r="H68" s="10" t="s">
        <v>30</v>
      </c>
      <c r="I68" s="10" t="s">
        <v>64</v>
      </c>
      <c r="J68" s="10" t="s">
        <v>65</v>
      </c>
      <c r="K68" s="10" t="s">
        <v>67</v>
      </c>
      <c r="M68" s="11"/>
    </row>
    <row r="69" spans="1:13" s="12" customFormat="1" ht="15" customHeight="1" x14ac:dyDescent="0.2">
      <c r="A69" s="548" t="s">
        <v>0</v>
      </c>
      <c r="B69" s="549"/>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8" t="s">
        <v>1</v>
      </c>
      <c r="B70" s="549"/>
      <c r="C70" s="5">
        <f>SUM(E70:K70)</f>
        <v>0</v>
      </c>
      <c r="E70" s="2">
        <v>0</v>
      </c>
      <c r="F70" s="2">
        <v>0</v>
      </c>
      <c r="G70" s="2">
        <v>0</v>
      </c>
      <c r="H70" s="2">
        <v>0</v>
      </c>
      <c r="I70" s="2">
        <v>0</v>
      </c>
      <c r="J70" s="2">
        <v>0</v>
      </c>
      <c r="K70" s="2">
        <v>0</v>
      </c>
      <c r="M70" s="11"/>
    </row>
    <row r="71" spans="1:13" s="12" customFormat="1" ht="15" customHeight="1" x14ac:dyDescent="0.2">
      <c r="A71" s="548" t="s">
        <v>2</v>
      </c>
      <c r="B71" s="549"/>
      <c r="C71" s="5">
        <f>SUM(E71:K71)</f>
        <v>0</v>
      </c>
      <c r="E71" s="2">
        <v>0</v>
      </c>
      <c r="F71" s="2">
        <v>0</v>
      </c>
      <c r="G71" s="2">
        <v>0</v>
      </c>
      <c r="H71" s="2">
        <v>0</v>
      </c>
      <c r="I71" s="2">
        <v>0</v>
      </c>
      <c r="J71" s="2">
        <v>0</v>
      </c>
      <c r="K71" s="2">
        <v>0</v>
      </c>
      <c r="M71" s="11"/>
    </row>
    <row r="72" spans="1:13" s="35" customFormat="1" ht="15" customHeight="1" x14ac:dyDescent="0.2">
      <c r="A72" s="546" t="s">
        <v>3</v>
      </c>
      <c r="B72" s="547"/>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2022-10-17T18:21:29Z</cp:lastPrinted>
  <dcterms:created xsi:type="dcterms:W3CDTF">2015-08-05T10:46:20Z</dcterms:created>
  <dcterms:modified xsi:type="dcterms:W3CDTF">2023-11-28T07:38:12Z</dcterms:modified>
</cp:coreProperties>
</file>